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3º BIM 2008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<sst xmlns="http://schemas.openxmlformats.org/spreadsheetml/2006/main" count="76" uniqueCount="68">
  <si>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Previsão Inicial</t>
  </si>
  <si>
    <t>A realizar</t>
  </si>
  <si>
    <t>Inicial</t>
  </si>
  <si>
    <t>Atualizada</t>
  </si>
  <si>
    <t>Prevista</t>
  </si>
  <si>
    <t>Realizada</t>
  </si>
  <si>
    <t>Receitas Correntes</t>
  </si>
  <si>
    <t>Tributárias</t>
  </si>
  <si>
    <t>Impostos</t>
  </si>
  <si>
    <t>IPTU</t>
  </si>
  <si>
    <t>ISSQN</t>
  </si>
  <si>
    <t>ITBI</t>
  </si>
  <si>
    <t>IRRF</t>
  </si>
  <si>
    <t>Taxas</t>
  </si>
  <si>
    <t>Contribuição Melhoria</t>
  </si>
  <si>
    <t>Contribuições</t>
  </si>
  <si>
    <t>Patrimoniais</t>
  </si>
  <si>
    <t>Rendimentos Aplic.Financeiras</t>
  </si>
  <si>
    <t>Outras</t>
  </si>
  <si>
    <t>Industriais</t>
  </si>
  <si>
    <t>Agropecuária</t>
  </si>
  <si>
    <t>Serviços</t>
  </si>
  <si>
    <t>Transferências Correntes</t>
  </si>
  <si>
    <t>Cora Parte FPM</t>
  </si>
  <si>
    <t>Cota Parte ICMS</t>
  </si>
  <si>
    <t>Cota Parte IPVA</t>
  </si>
  <si>
    <t>Cota Parte IPI</t>
  </si>
  <si>
    <t>Transferência do FUNDEF</t>
  </si>
  <si>
    <t>Convênios</t>
  </si>
  <si>
    <t>Outras Transf. Correntes</t>
  </si>
  <si>
    <t>Outras Receitas Correntes</t>
  </si>
  <si>
    <t>Receitas de Capital</t>
  </si>
  <si>
    <t>Operações de Crédito</t>
  </si>
  <si>
    <t>Refinanciamento da Dívida</t>
  </si>
  <si>
    <t>Outras Operações de Crédito</t>
  </si>
  <si>
    <t>Alienação de Bens</t>
  </si>
  <si>
    <t>Amortização de Empréstimos</t>
  </si>
  <si>
    <t>Transferência de Capital</t>
  </si>
  <si>
    <t>Outras Receitas de Capital</t>
  </si>
  <si>
    <t>Retorno de Operações de Crédito</t>
  </si>
  <si>
    <t>Receitas de Privatização</t>
  </si>
  <si>
    <t>Receitas Intra-Orçamentarias</t>
  </si>
  <si>
    <t>(-) Dedução FUNDEF</t>
  </si>
  <si>
    <t>Receita Total</t>
  </si>
  <si>
    <t>Dotação</t>
  </si>
  <si>
    <t>Empenhada</t>
  </si>
  <si>
    <t>Liquidada</t>
  </si>
  <si>
    <t>A Empenhar</t>
  </si>
  <si>
    <t>Despesas Correntes</t>
  </si>
  <si>
    <t>Pessoal/Encargos Sociais</t>
  </si>
  <si>
    <t>Juros/Encargos da Dívida Interna</t>
  </si>
  <si>
    <t>Juros/Encargos Dívida Externa</t>
  </si>
  <si>
    <t>Outras Despesas Correntes</t>
  </si>
  <si>
    <t>Despesas de Capital</t>
  </si>
  <si>
    <t>Investimentos</t>
  </si>
  <si>
    <t>Inversões Financeiras</t>
  </si>
  <si>
    <t>Amortização da Dívida Interna</t>
  </si>
  <si>
    <t>Amortização da Dívida Externa</t>
  </si>
  <si>
    <t>Amortização - Refinanciamento</t>
  </si>
  <si>
    <t>da Dívida Mobiliária</t>
  </si>
  <si>
    <t>Despesas Intra-orçamentárias</t>
  </si>
  <si>
    <t>Reserva de Contigência (E)</t>
  </si>
  <si>
    <t>Reserva do RPPS (F)</t>
  </si>
  <si>
    <t>DESPESA TOTAL (C+D+E+F) *</t>
  </si>
  <si>
    <t>Até Bimestre</t>
  </si>
  <si>
    <t>SUPERÁVIT/DÉFIVIT</t>
  </si>
  <si>
    <t>3º Bimestre</t>
  </si>
  <si>
    <t>RELATORIO RESUMIDO EXECUÇÃO ORÇAMENTÁRIA 3º BIMESTRE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</si>
</sst>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J9" sqref="J9"/>
    </sheetView>
  </sheetViews>
  <sheetFormatPr defaultColWidth="9.140625" defaultRowHeight="12.75"/>
  <cols>
    <col min="1" max="1" width="27.7109375" style="0" bestFit="1" customWidth="1"/>
    <col min="2" max="9" width="12.7109375" style="0" bestFit="1" customWidth="1"/>
  </cols>
  <sheetData>
    <row r="1" ht="12.75">
      <c r="B1" t="s">
        <v>67</v>
      </c>
    </row>
    <row r="3" spans="1:11" ht="12.75">
      <c r="A3" s="1"/>
      <c r="B3" s="10" t="s">
        <v>0</v>
      </c>
      <c r="C3" s="10"/>
      <c r="D3" s="10" t="s">
        <v>66</v>
      </c>
      <c r="E3" s="10"/>
      <c r="F3" s="10" t="s">
        <v>64</v>
      </c>
      <c r="G3" s="10"/>
      <c r="H3" s="2" t="s">
        <v>1</v>
      </c>
      <c r="I3" s="11"/>
      <c r="J3" s="11"/>
      <c r="K3" s="11"/>
    </row>
    <row r="4" spans="1:8" ht="12.7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5</v>
      </c>
      <c r="H4" s="1"/>
    </row>
    <row r="5" spans="1:8" s="5" customFormat="1" ht="12.75">
      <c r="A5" s="3" t="s">
        <v>6</v>
      </c>
      <c r="B5" s="4">
        <f aca="true" t="shared" si="0" ref="B5:G5">SUM(B6+B13+B14+B15+B18+B19+B20+B21+B29)</f>
        <v>42366500</v>
      </c>
      <c r="C5" s="4">
        <f t="shared" si="0"/>
        <v>42366500</v>
      </c>
      <c r="D5" s="4">
        <f t="shared" si="0"/>
        <v>7010000</v>
      </c>
      <c r="E5" s="4">
        <f t="shared" si="0"/>
        <v>6891126.920000001</v>
      </c>
      <c r="F5" s="4">
        <f t="shared" si="0"/>
        <v>20736184</v>
      </c>
      <c r="G5" s="4">
        <f t="shared" si="0"/>
        <v>20267717.73</v>
      </c>
      <c r="H5" s="4">
        <f aca="true" t="shared" si="1" ref="H5:H42">C5-G5</f>
        <v>22098782.27</v>
      </c>
    </row>
    <row r="6" spans="1:8" s="5" customFormat="1" ht="12.75">
      <c r="A6" s="3" t="s">
        <v>7</v>
      </c>
      <c r="B6" s="4">
        <f aca="true" t="shared" si="2" ref="B6:G6">SUM(B7+B12)</f>
        <v>2676600</v>
      </c>
      <c r="C6" s="4">
        <f t="shared" si="2"/>
        <v>2676600</v>
      </c>
      <c r="D6" s="4">
        <f t="shared" si="2"/>
        <v>495250</v>
      </c>
      <c r="E6" s="4">
        <f t="shared" si="2"/>
        <v>584601.47</v>
      </c>
      <c r="F6" s="4">
        <f t="shared" si="2"/>
        <v>1502500</v>
      </c>
      <c r="G6" s="4">
        <f t="shared" si="2"/>
        <v>1562137.2400000002</v>
      </c>
      <c r="H6" s="4">
        <f t="shared" si="1"/>
        <v>1114462.7599999998</v>
      </c>
    </row>
    <row r="7" spans="1:8" s="5" customFormat="1" ht="12.75">
      <c r="A7" s="3" t="s">
        <v>8</v>
      </c>
      <c r="B7" s="4">
        <f aca="true" t="shared" si="3" ref="B7:G7">SUM(B8:B11)</f>
        <v>1911800</v>
      </c>
      <c r="C7" s="4">
        <f t="shared" si="3"/>
        <v>1911800</v>
      </c>
      <c r="D7" s="4">
        <f t="shared" si="3"/>
        <v>350250</v>
      </c>
      <c r="E7" s="4">
        <f t="shared" si="3"/>
        <v>570643.99</v>
      </c>
      <c r="F7" s="4">
        <f t="shared" si="3"/>
        <v>1107500</v>
      </c>
      <c r="G7" s="4">
        <f t="shared" si="3"/>
        <v>1435813.2000000002</v>
      </c>
      <c r="H7" s="4">
        <f t="shared" si="1"/>
        <v>475986.7999999998</v>
      </c>
    </row>
    <row r="8" spans="1:8" ht="12.75">
      <c r="A8" s="1" t="s">
        <v>9</v>
      </c>
      <c r="B8" s="6">
        <v>360000</v>
      </c>
      <c r="C8" s="6">
        <v>360000</v>
      </c>
      <c r="D8" s="6">
        <v>85150</v>
      </c>
      <c r="E8" s="6">
        <v>10564.41</v>
      </c>
      <c r="F8" s="6">
        <v>351000</v>
      </c>
      <c r="G8" s="6">
        <v>133807.6</v>
      </c>
      <c r="H8" s="6">
        <f t="shared" si="1"/>
        <v>226192.4</v>
      </c>
    </row>
    <row r="9" spans="1:8" ht="12.75">
      <c r="A9" s="1" t="s">
        <v>10</v>
      </c>
      <c r="B9" s="6">
        <v>394800</v>
      </c>
      <c r="C9" s="6">
        <v>394800</v>
      </c>
      <c r="D9" s="6">
        <v>65800</v>
      </c>
      <c r="E9" s="6">
        <v>224612.41</v>
      </c>
      <c r="F9" s="6">
        <v>197400</v>
      </c>
      <c r="G9" s="6">
        <v>521640.42</v>
      </c>
      <c r="H9" s="6">
        <f t="shared" si="1"/>
        <v>-126840.41999999998</v>
      </c>
    </row>
    <row r="10" spans="1:8" ht="12.75">
      <c r="A10" s="1" t="s">
        <v>11</v>
      </c>
      <c r="B10" s="6">
        <v>650000</v>
      </c>
      <c r="C10" s="6">
        <v>650000</v>
      </c>
      <c r="D10" s="6">
        <v>114800</v>
      </c>
      <c r="E10" s="6">
        <v>239869.21</v>
      </c>
      <c r="F10" s="6">
        <v>305600</v>
      </c>
      <c r="G10" s="6">
        <v>517110.34</v>
      </c>
      <c r="H10" s="6">
        <f t="shared" si="1"/>
        <v>132889.65999999997</v>
      </c>
    </row>
    <row r="11" spans="1:8" ht="12.75">
      <c r="A11" s="1" t="s">
        <v>12</v>
      </c>
      <c r="B11" s="6">
        <v>507000</v>
      </c>
      <c r="C11" s="6">
        <v>507000</v>
      </c>
      <c r="D11" s="6">
        <v>84500</v>
      </c>
      <c r="E11" s="6">
        <v>95597.96</v>
      </c>
      <c r="F11" s="6">
        <v>253500</v>
      </c>
      <c r="G11" s="6">
        <v>263254.84</v>
      </c>
      <c r="H11" s="6">
        <f t="shared" si="1"/>
        <v>243745.15999999997</v>
      </c>
    </row>
    <row r="12" spans="1:8" ht="12.75">
      <c r="A12" s="1" t="s">
        <v>13</v>
      </c>
      <c r="B12" s="6">
        <v>764800</v>
      </c>
      <c r="C12" s="6">
        <v>764800</v>
      </c>
      <c r="D12" s="6">
        <v>145000</v>
      </c>
      <c r="E12" s="6">
        <v>13957.48</v>
      </c>
      <c r="F12" s="6">
        <v>395000</v>
      </c>
      <c r="G12" s="6">
        <v>126324.04</v>
      </c>
      <c r="H12" s="6">
        <f t="shared" si="1"/>
        <v>638475.96</v>
      </c>
    </row>
    <row r="13" spans="1:8" ht="12.75">
      <c r="A13" s="1" t="s">
        <v>14</v>
      </c>
      <c r="B13" s="6">
        <v>0</v>
      </c>
      <c r="C13" s="6">
        <v>0</v>
      </c>
      <c r="D13" s="6">
        <f>B13/12</f>
        <v>0</v>
      </c>
      <c r="E13" s="6">
        <v>0</v>
      </c>
      <c r="F13" s="6">
        <f>D13</f>
        <v>0</v>
      </c>
      <c r="G13" s="6">
        <f>E13</f>
        <v>0</v>
      </c>
      <c r="H13" s="6">
        <f t="shared" si="1"/>
        <v>0</v>
      </c>
    </row>
    <row r="14" spans="1:8" ht="12.75">
      <c r="A14" s="1" t="s">
        <v>15</v>
      </c>
      <c r="B14" s="6">
        <v>1316000</v>
      </c>
      <c r="C14" s="6">
        <v>1316000</v>
      </c>
      <c r="D14" s="6">
        <v>239200</v>
      </c>
      <c r="E14" s="6">
        <v>336637.63</v>
      </c>
      <c r="F14" s="6">
        <v>598400</v>
      </c>
      <c r="G14" s="6">
        <v>803756.72</v>
      </c>
      <c r="H14" s="6">
        <f t="shared" si="1"/>
        <v>512243.28</v>
      </c>
    </row>
    <row r="15" spans="1:8" s="5" customFormat="1" ht="12.75">
      <c r="A15" s="3" t="s">
        <v>16</v>
      </c>
      <c r="B15" s="4">
        <f aca="true" t="shared" si="4" ref="B15:G15">SUM(B16:B17)</f>
        <v>125000</v>
      </c>
      <c r="C15" s="4">
        <f t="shared" si="4"/>
        <v>125000</v>
      </c>
      <c r="D15" s="4">
        <f t="shared" si="4"/>
        <v>21832</v>
      </c>
      <c r="E15" s="4">
        <f t="shared" si="4"/>
        <v>30820.93</v>
      </c>
      <c r="F15" s="4">
        <f t="shared" si="4"/>
        <v>59496</v>
      </c>
      <c r="G15" s="4">
        <f t="shared" si="4"/>
        <v>77538.78</v>
      </c>
      <c r="H15" s="4">
        <f t="shared" si="1"/>
        <v>47461.22</v>
      </c>
    </row>
    <row r="16" spans="1:8" ht="12.75">
      <c r="A16" s="1" t="s">
        <v>17</v>
      </c>
      <c r="B16" s="6">
        <v>120000</v>
      </c>
      <c r="C16" s="6">
        <v>120000</v>
      </c>
      <c r="D16" s="6">
        <v>21000</v>
      </c>
      <c r="E16" s="6">
        <v>30820.93</v>
      </c>
      <c r="F16" s="6">
        <v>57000</v>
      </c>
      <c r="G16" s="6">
        <v>77538.78</v>
      </c>
      <c r="H16" s="6">
        <f t="shared" si="1"/>
        <v>42461.22</v>
      </c>
    </row>
    <row r="17" spans="1:8" ht="12.75">
      <c r="A17" s="1" t="s">
        <v>18</v>
      </c>
      <c r="B17" s="6">
        <v>5000</v>
      </c>
      <c r="C17" s="6">
        <v>5000</v>
      </c>
      <c r="D17" s="6">
        <v>832</v>
      </c>
      <c r="E17" s="6"/>
      <c r="F17" s="6">
        <v>2496</v>
      </c>
      <c r="G17" s="6">
        <f>E17</f>
        <v>0</v>
      </c>
      <c r="H17" s="6">
        <f t="shared" si="1"/>
        <v>5000</v>
      </c>
    </row>
    <row r="18" spans="1:8" ht="12.75">
      <c r="A18" s="1" t="s">
        <v>19</v>
      </c>
      <c r="B18" s="6"/>
      <c r="C18" s="6"/>
      <c r="D18" s="6">
        <f>B18/12</f>
        <v>0</v>
      </c>
      <c r="E18" s="6"/>
      <c r="F18" s="6">
        <f>D18</f>
        <v>0</v>
      </c>
      <c r="G18" s="6">
        <f>E18</f>
        <v>0</v>
      </c>
      <c r="H18" s="6">
        <f t="shared" si="1"/>
        <v>0</v>
      </c>
    </row>
    <row r="19" spans="1:8" ht="12.75">
      <c r="A19" s="1" t="s">
        <v>20</v>
      </c>
      <c r="B19" s="6"/>
      <c r="C19" s="6"/>
      <c r="D19" s="6">
        <f>B19/12</f>
        <v>0</v>
      </c>
      <c r="E19" s="6"/>
      <c r="F19" s="6">
        <f>D19</f>
        <v>0</v>
      </c>
      <c r="G19" s="6">
        <f>E19</f>
        <v>0</v>
      </c>
      <c r="H19" s="6">
        <f t="shared" si="1"/>
        <v>0</v>
      </c>
    </row>
    <row r="20" spans="1:8" ht="12.75">
      <c r="A20" s="1" t="s">
        <v>21</v>
      </c>
      <c r="B20" s="6">
        <v>245600</v>
      </c>
      <c r="C20" s="6">
        <v>245600</v>
      </c>
      <c r="D20" s="6">
        <v>43120</v>
      </c>
      <c r="E20" s="6">
        <v>50211.96</v>
      </c>
      <c r="F20" s="6">
        <v>116240</v>
      </c>
      <c r="G20" s="6">
        <v>101765.53</v>
      </c>
      <c r="H20" s="6">
        <f t="shared" si="1"/>
        <v>143834.47</v>
      </c>
    </row>
    <row r="21" spans="1:8" s="5" customFormat="1" ht="12.75">
      <c r="A21" s="3" t="s">
        <v>22</v>
      </c>
      <c r="B21" s="4">
        <f aca="true" t="shared" si="5" ref="B21:G21">SUM(B22:B28)</f>
        <v>37525200</v>
      </c>
      <c r="C21" s="4">
        <f t="shared" si="5"/>
        <v>37525200</v>
      </c>
      <c r="D21" s="4">
        <f t="shared" si="5"/>
        <v>6125598</v>
      </c>
      <c r="E21" s="4">
        <f t="shared" si="5"/>
        <v>5866036.850000001</v>
      </c>
      <c r="F21" s="4">
        <f t="shared" si="5"/>
        <v>18183148</v>
      </c>
      <c r="G21" s="4">
        <f t="shared" si="5"/>
        <v>17640702.07</v>
      </c>
      <c r="H21" s="4">
        <f t="shared" si="1"/>
        <v>19884497.93</v>
      </c>
    </row>
    <row r="22" spans="1:8" ht="12.75">
      <c r="A22" s="1" t="s">
        <v>23</v>
      </c>
      <c r="B22" s="6">
        <v>6248000</v>
      </c>
      <c r="C22" s="6">
        <v>6248000</v>
      </c>
      <c r="D22" s="6">
        <v>1110000</v>
      </c>
      <c r="E22" s="6">
        <v>1234325.13</v>
      </c>
      <c r="F22" s="6">
        <v>3310000</v>
      </c>
      <c r="G22" s="6">
        <v>3725652.18</v>
      </c>
      <c r="H22" s="6">
        <f t="shared" si="1"/>
        <v>2522347.82</v>
      </c>
    </row>
    <row r="23" spans="1:8" ht="12.75">
      <c r="A23" s="1" t="s">
        <v>24</v>
      </c>
      <c r="B23" s="6">
        <v>20092000</v>
      </c>
      <c r="C23" s="6">
        <v>20092000</v>
      </c>
      <c r="D23" s="6">
        <v>3446158</v>
      </c>
      <c r="E23" s="6">
        <v>2716618.71</v>
      </c>
      <c r="F23" s="6">
        <v>9366268</v>
      </c>
      <c r="G23" s="6">
        <v>8258172.86</v>
      </c>
      <c r="H23" s="6">
        <f t="shared" si="1"/>
        <v>11833827.14</v>
      </c>
    </row>
    <row r="24" spans="1:8" ht="12.75">
      <c r="A24" s="1" t="s">
        <v>25</v>
      </c>
      <c r="B24" s="6">
        <v>780000</v>
      </c>
      <c r="C24" s="6">
        <v>780000</v>
      </c>
      <c r="D24" s="6">
        <v>25000</v>
      </c>
      <c r="E24" s="6">
        <v>44219.7</v>
      </c>
      <c r="F24" s="6">
        <v>715000</v>
      </c>
      <c r="G24" s="6">
        <v>447634.15</v>
      </c>
      <c r="H24" s="6">
        <f t="shared" si="1"/>
        <v>332365.85</v>
      </c>
    </row>
    <row r="25" spans="1:8" ht="12.75">
      <c r="A25" s="1" t="s">
        <v>26</v>
      </c>
      <c r="B25" s="6">
        <v>385000</v>
      </c>
      <c r="C25" s="6">
        <v>385000</v>
      </c>
      <c r="D25" s="6">
        <v>65400</v>
      </c>
      <c r="E25" s="6">
        <v>55218.25</v>
      </c>
      <c r="F25" s="6">
        <v>188800</v>
      </c>
      <c r="G25" s="6">
        <v>157001.48</v>
      </c>
      <c r="H25" s="6">
        <f t="shared" si="1"/>
        <v>227998.52</v>
      </c>
    </row>
    <row r="26" spans="1:8" ht="12.75">
      <c r="A26" s="1" t="s">
        <v>27</v>
      </c>
      <c r="B26" s="6">
        <v>2542700</v>
      </c>
      <c r="C26" s="6">
        <v>2542700</v>
      </c>
      <c r="D26" s="6">
        <v>404540</v>
      </c>
      <c r="E26" s="6">
        <v>478852.33</v>
      </c>
      <c r="F26" s="6">
        <v>1269080</v>
      </c>
      <c r="G26" s="6">
        <v>1539162.53</v>
      </c>
      <c r="H26" s="6">
        <f t="shared" si="1"/>
        <v>1003537.47</v>
      </c>
    </row>
    <row r="27" spans="1:8" ht="12.75">
      <c r="A27" s="1" t="s">
        <v>28</v>
      </c>
      <c r="B27" s="6">
        <v>0</v>
      </c>
      <c r="C27" s="6">
        <v>0</v>
      </c>
      <c r="D27" s="6">
        <v>0</v>
      </c>
      <c r="E27" s="6">
        <v>17926.48</v>
      </c>
      <c r="F27" s="6">
        <v>0</v>
      </c>
      <c r="G27" s="6">
        <v>17926.48</v>
      </c>
      <c r="H27" s="6">
        <f t="shared" si="1"/>
        <v>-17926.48</v>
      </c>
    </row>
    <row r="28" spans="1:8" ht="12.75">
      <c r="A28" s="1" t="s">
        <v>29</v>
      </c>
      <c r="B28" s="6">
        <v>7477500</v>
      </c>
      <c r="C28" s="6">
        <v>7477500</v>
      </c>
      <c r="D28" s="6">
        <v>1074500</v>
      </c>
      <c r="E28" s="6">
        <v>1318876.25</v>
      </c>
      <c r="F28" s="6">
        <v>3334000</v>
      </c>
      <c r="G28" s="6">
        <v>3495152.39</v>
      </c>
      <c r="H28" s="6">
        <f t="shared" si="1"/>
        <v>3982347.61</v>
      </c>
    </row>
    <row r="29" spans="1:8" ht="12.75">
      <c r="A29" s="1" t="s">
        <v>30</v>
      </c>
      <c r="B29" s="6">
        <v>478100</v>
      </c>
      <c r="C29" s="6">
        <v>478100</v>
      </c>
      <c r="D29" s="6">
        <v>85000</v>
      </c>
      <c r="E29" s="6">
        <v>22818.08</v>
      </c>
      <c r="F29" s="6">
        <v>276400</v>
      </c>
      <c r="G29" s="6">
        <v>81817.39</v>
      </c>
      <c r="H29" s="6">
        <f t="shared" si="1"/>
        <v>396282.61</v>
      </c>
    </row>
    <row r="30" spans="1:8" s="5" customFormat="1" ht="12.75">
      <c r="A30" s="3" t="s">
        <v>31</v>
      </c>
      <c r="B30" s="4">
        <f aca="true" t="shared" si="6" ref="B30:G30">SUM(B31:B40)</f>
        <v>7074000</v>
      </c>
      <c r="C30" s="4">
        <f t="shared" si="6"/>
        <v>7074000</v>
      </c>
      <c r="D30" s="4">
        <f t="shared" si="6"/>
        <v>385000</v>
      </c>
      <c r="E30" s="4">
        <f t="shared" si="6"/>
        <v>1351818.4000000001</v>
      </c>
      <c r="F30" s="4">
        <f t="shared" si="6"/>
        <v>840816</v>
      </c>
      <c r="G30" s="4">
        <f t="shared" si="6"/>
        <v>1992470.5300000003</v>
      </c>
      <c r="H30" s="4">
        <f t="shared" si="1"/>
        <v>5081529.47</v>
      </c>
    </row>
    <row r="31" spans="1:8" ht="12.75">
      <c r="A31" s="1" t="s">
        <v>32</v>
      </c>
      <c r="B31" s="6"/>
      <c r="C31" s="6"/>
      <c r="D31" s="6">
        <f>B31/12</f>
        <v>0</v>
      </c>
      <c r="E31" s="6"/>
      <c r="F31" s="6">
        <f aca="true" t="shared" si="7" ref="F31:F39">D31</f>
        <v>0</v>
      </c>
      <c r="G31" s="6">
        <f aca="true" t="shared" si="8" ref="G31:G39">E31</f>
        <v>0</v>
      </c>
      <c r="H31" s="6">
        <f t="shared" si="1"/>
        <v>0</v>
      </c>
    </row>
    <row r="32" spans="1:8" ht="12.75">
      <c r="A32" s="1" t="s">
        <v>33</v>
      </c>
      <c r="B32" s="6"/>
      <c r="C32" s="6"/>
      <c r="D32" s="6">
        <f>B32/12</f>
        <v>0</v>
      </c>
      <c r="E32" s="6"/>
      <c r="F32" s="6">
        <f t="shared" si="7"/>
        <v>0</v>
      </c>
      <c r="G32" s="6">
        <f t="shared" si="8"/>
        <v>0</v>
      </c>
      <c r="H32" s="6">
        <f t="shared" si="1"/>
        <v>0</v>
      </c>
    </row>
    <row r="33" spans="1:8" ht="12.75">
      <c r="A33" s="1" t="s">
        <v>34</v>
      </c>
      <c r="B33" s="6">
        <v>2050000</v>
      </c>
      <c r="C33" s="6">
        <v>2050000</v>
      </c>
      <c r="D33" s="6">
        <v>0</v>
      </c>
      <c r="E33" s="6"/>
      <c r="F33" s="6">
        <f t="shared" si="7"/>
        <v>0</v>
      </c>
      <c r="G33" s="6">
        <f t="shared" si="8"/>
        <v>0</v>
      </c>
      <c r="H33" s="6">
        <f t="shared" si="1"/>
        <v>2050000</v>
      </c>
    </row>
    <row r="34" spans="1:8" ht="12.75">
      <c r="A34" s="1" t="s">
        <v>35</v>
      </c>
      <c r="B34" s="6"/>
      <c r="C34" s="6"/>
      <c r="D34" s="6">
        <v>0</v>
      </c>
      <c r="E34" s="6">
        <v>5602</v>
      </c>
      <c r="F34" s="6">
        <f t="shared" si="7"/>
        <v>0</v>
      </c>
      <c r="G34" s="6">
        <v>43507</v>
      </c>
      <c r="H34" s="6">
        <f t="shared" si="1"/>
        <v>-43507</v>
      </c>
    </row>
    <row r="35" spans="1:8" ht="12.75">
      <c r="A35" s="1" t="s">
        <v>36</v>
      </c>
      <c r="B35" s="6"/>
      <c r="C35" s="6"/>
      <c r="D35" s="6">
        <f>B35/12</f>
        <v>0</v>
      </c>
      <c r="E35" s="6"/>
      <c r="F35" s="6">
        <f t="shared" si="7"/>
        <v>0</v>
      </c>
      <c r="G35" s="6">
        <f t="shared" si="8"/>
        <v>0</v>
      </c>
      <c r="H35" s="6">
        <f t="shared" si="1"/>
        <v>0</v>
      </c>
    </row>
    <row r="36" spans="1:8" ht="12.75">
      <c r="A36" s="1" t="s">
        <v>37</v>
      </c>
      <c r="B36" s="6">
        <v>3715000</v>
      </c>
      <c r="C36" s="6">
        <v>3715000</v>
      </c>
      <c r="D36" s="6">
        <v>150000</v>
      </c>
      <c r="E36" s="6">
        <v>1213434.35</v>
      </c>
      <c r="F36" s="6">
        <f t="shared" si="7"/>
        <v>150000</v>
      </c>
      <c r="G36" s="6">
        <v>1283434.35</v>
      </c>
      <c r="H36" s="6">
        <f t="shared" si="1"/>
        <v>2431565.65</v>
      </c>
    </row>
    <row r="37" spans="1:8" ht="12.75">
      <c r="A37" s="1" t="s">
        <v>38</v>
      </c>
      <c r="B37" s="6"/>
      <c r="C37" s="6"/>
      <c r="D37" s="6">
        <f>B37/12</f>
        <v>0</v>
      </c>
      <c r="E37" s="6"/>
      <c r="F37" s="6">
        <f t="shared" si="7"/>
        <v>0</v>
      </c>
      <c r="G37" s="6">
        <f t="shared" si="8"/>
        <v>0</v>
      </c>
      <c r="H37" s="6">
        <f t="shared" si="1"/>
        <v>0</v>
      </c>
    </row>
    <row r="38" spans="1:8" ht="12.75">
      <c r="A38" s="1" t="s">
        <v>39</v>
      </c>
      <c r="B38" s="6"/>
      <c r="C38" s="6"/>
      <c r="D38" s="6">
        <f>B38/12</f>
        <v>0</v>
      </c>
      <c r="E38" s="6"/>
      <c r="F38" s="6">
        <f t="shared" si="7"/>
        <v>0</v>
      </c>
      <c r="G38" s="6">
        <f t="shared" si="8"/>
        <v>0</v>
      </c>
      <c r="H38" s="6">
        <f t="shared" si="1"/>
        <v>0</v>
      </c>
    </row>
    <row r="39" spans="1:8" ht="12.75">
      <c r="A39" s="1" t="s">
        <v>40</v>
      </c>
      <c r="B39" s="6"/>
      <c r="C39" s="6"/>
      <c r="D39" s="6">
        <f>B39/12</f>
        <v>0</v>
      </c>
      <c r="E39" s="6"/>
      <c r="F39" s="6">
        <f t="shared" si="7"/>
        <v>0</v>
      </c>
      <c r="G39" s="6">
        <f t="shared" si="8"/>
        <v>0</v>
      </c>
      <c r="H39" s="6">
        <f t="shared" si="1"/>
        <v>0</v>
      </c>
    </row>
    <row r="40" spans="1:8" ht="12.75">
      <c r="A40" s="1" t="s">
        <v>41</v>
      </c>
      <c r="B40" s="6">
        <v>1309000</v>
      </c>
      <c r="C40" s="6">
        <v>1309000</v>
      </c>
      <c r="D40" s="6">
        <v>235000</v>
      </c>
      <c r="E40" s="6">
        <v>132782.05</v>
      </c>
      <c r="F40" s="6">
        <v>690816</v>
      </c>
      <c r="G40" s="6">
        <v>665529.18</v>
      </c>
      <c r="H40" s="6">
        <f t="shared" si="1"/>
        <v>643470.82</v>
      </c>
    </row>
    <row r="41" spans="1:8" s="5" customFormat="1" ht="12.75">
      <c r="A41" s="3" t="s">
        <v>42</v>
      </c>
      <c r="B41" s="4">
        <v>5058500</v>
      </c>
      <c r="C41" s="4">
        <v>5058500</v>
      </c>
      <c r="D41" s="4">
        <v>855000</v>
      </c>
      <c r="E41" s="4">
        <v>746489.92</v>
      </c>
      <c r="F41" s="4">
        <v>2557000</v>
      </c>
      <c r="G41" s="4">
        <v>2304183.91</v>
      </c>
      <c r="H41" s="4">
        <f t="shared" si="1"/>
        <v>2754316.09</v>
      </c>
    </row>
    <row r="42" spans="1:8" ht="12.75">
      <c r="A42" s="1" t="s">
        <v>43</v>
      </c>
      <c r="B42" s="6">
        <f>SUM(B30+B5-B41)</f>
        <v>44382000</v>
      </c>
      <c r="C42" s="6">
        <f>SUM(C30+C5-C41)</f>
        <v>44382000</v>
      </c>
      <c r="D42" s="6">
        <f>SUM(D30+D5)-D41</f>
        <v>6540000</v>
      </c>
      <c r="E42" s="6">
        <f>SUM(E30+E5-E41)</f>
        <v>7496455.400000001</v>
      </c>
      <c r="F42" s="6">
        <f>SUM(F30+F5-F41)</f>
        <v>19020000</v>
      </c>
      <c r="G42" s="6">
        <f>SUM(G30+G5-G41)</f>
        <v>19956004.35</v>
      </c>
      <c r="H42" s="6">
        <f t="shared" si="1"/>
        <v>24425995.65</v>
      </c>
    </row>
    <row r="45" spans="1:9" ht="12.75">
      <c r="A45" s="1"/>
      <c r="B45" s="1"/>
      <c r="C45" s="1"/>
      <c r="D45" s="1"/>
      <c r="E45" s="10" t="s">
        <v>66</v>
      </c>
      <c r="F45" s="10"/>
      <c r="G45" s="10" t="s">
        <v>64</v>
      </c>
      <c r="H45" s="10"/>
      <c r="I45" s="1"/>
    </row>
    <row r="46" spans="1:9" ht="12.75">
      <c r="A46" s="1"/>
      <c r="B46" s="1" t="s">
        <v>2</v>
      </c>
      <c r="C46" s="1" t="s">
        <v>3</v>
      </c>
      <c r="D46" s="1" t="s">
        <v>44</v>
      </c>
      <c r="E46" s="1" t="s">
        <v>45</v>
      </c>
      <c r="F46" s="1" t="s">
        <v>46</v>
      </c>
      <c r="G46" s="1" t="s">
        <v>45</v>
      </c>
      <c r="H46" s="1" t="s">
        <v>46</v>
      </c>
      <c r="I46" s="1" t="s">
        <v>47</v>
      </c>
    </row>
    <row r="47" spans="1:9" ht="12.75">
      <c r="A47" s="3" t="s">
        <v>48</v>
      </c>
      <c r="B47" s="4">
        <f aca="true" t="shared" si="9" ref="B47:I47">SUM(B48:B51)</f>
        <v>35473400</v>
      </c>
      <c r="C47" s="4">
        <f t="shared" si="9"/>
        <v>35619038.04</v>
      </c>
      <c r="D47" s="4">
        <f t="shared" si="9"/>
        <v>5971200</v>
      </c>
      <c r="E47" s="4">
        <f t="shared" si="9"/>
        <v>4403200.04</v>
      </c>
      <c r="F47" s="4">
        <f t="shared" si="9"/>
        <v>6198533.74</v>
      </c>
      <c r="G47" s="4">
        <f t="shared" si="9"/>
        <v>21253974.380000003</v>
      </c>
      <c r="H47" s="4">
        <f t="shared" si="9"/>
        <v>16383293.31</v>
      </c>
      <c r="I47" s="4">
        <f t="shared" si="9"/>
        <v>14365063.659999998</v>
      </c>
    </row>
    <row r="48" spans="1:9" ht="12.75">
      <c r="A48" s="1" t="s">
        <v>49</v>
      </c>
      <c r="B48" s="7">
        <v>17693700</v>
      </c>
      <c r="C48" s="6">
        <v>17664950</v>
      </c>
      <c r="D48" s="6">
        <v>2910400</v>
      </c>
      <c r="E48" s="6">
        <v>2851764.34</v>
      </c>
      <c r="F48" s="6">
        <v>3058279</v>
      </c>
      <c r="G48" s="6">
        <v>8682756.15</v>
      </c>
      <c r="H48" s="6">
        <v>8644182.75</v>
      </c>
      <c r="I48" s="6">
        <f>C48-G48</f>
        <v>8982193.85</v>
      </c>
    </row>
    <row r="49" spans="1:9" ht="12.75">
      <c r="A49" s="1" t="s">
        <v>50</v>
      </c>
      <c r="B49" s="7">
        <v>153000</v>
      </c>
      <c r="C49" s="6">
        <v>151000</v>
      </c>
      <c r="D49" s="6">
        <v>25800</v>
      </c>
      <c r="E49" s="6">
        <v>31468.27</v>
      </c>
      <c r="F49" s="6">
        <v>31468.27</v>
      </c>
      <c r="G49" s="6">
        <v>102201.73</v>
      </c>
      <c r="H49" s="6">
        <v>102201.73</v>
      </c>
      <c r="I49" s="6">
        <f>C49-G49</f>
        <v>48798.270000000004</v>
      </c>
    </row>
    <row r="50" spans="1:9" ht="12.75">
      <c r="A50" s="1" t="s">
        <v>51</v>
      </c>
      <c r="B50" s="7"/>
      <c r="C50" s="6"/>
      <c r="D50" s="6"/>
      <c r="E50" s="6"/>
      <c r="F50" s="6"/>
      <c r="G50" s="6">
        <f>E50</f>
        <v>0</v>
      </c>
      <c r="H50" s="6">
        <f>F50</f>
        <v>0</v>
      </c>
      <c r="I50" s="6">
        <f>C50-G50</f>
        <v>0</v>
      </c>
    </row>
    <row r="51" spans="1:9" ht="12.75">
      <c r="A51" s="1" t="s">
        <v>52</v>
      </c>
      <c r="B51" s="7">
        <v>17626700</v>
      </c>
      <c r="C51" s="6">
        <v>17803088.04</v>
      </c>
      <c r="D51" s="6">
        <v>3035000</v>
      </c>
      <c r="E51" s="6">
        <v>1519967.43</v>
      </c>
      <c r="F51" s="6">
        <v>3108786.47</v>
      </c>
      <c r="G51" s="6">
        <v>12469016.5</v>
      </c>
      <c r="H51" s="6">
        <v>7636908.83</v>
      </c>
      <c r="I51" s="6">
        <f>C51-G51</f>
        <v>5334071.539999999</v>
      </c>
    </row>
    <row r="52" spans="1:9" ht="12.75">
      <c r="A52" s="3" t="s">
        <v>53</v>
      </c>
      <c r="B52" s="4">
        <f aca="true" t="shared" si="10" ref="B52:I52">SUM(B53:B59)</f>
        <v>8204600</v>
      </c>
      <c r="C52" s="4">
        <f t="shared" si="10"/>
        <v>8058961.96</v>
      </c>
      <c r="D52" s="4">
        <f t="shared" si="10"/>
        <v>707320</v>
      </c>
      <c r="E52" s="4">
        <f t="shared" si="10"/>
        <v>1435834.3</v>
      </c>
      <c r="F52" s="4">
        <f t="shared" si="10"/>
        <v>899384.69</v>
      </c>
      <c r="G52" s="4">
        <f t="shared" si="10"/>
        <v>4928986.84</v>
      </c>
      <c r="H52" s="4">
        <f t="shared" si="10"/>
        <v>2393945.76</v>
      </c>
      <c r="I52" s="4">
        <f t="shared" si="10"/>
        <v>3129975.12</v>
      </c>
    </row>
    <row r="53" spans="1:9" ht="12.75">
      <c r="A53" s="1" t="s">
        <v>54</v>
      </c>
      <c r="B53" s="7">
        <v>5796000</v>
      </c>
      <c r="C53" s="6">
        <v>5834761.96</v>
      </c>
      <c r="D53" s="6">
        <v>280000</v>
      </c>
      <c r="E53" s="6">
        <v>1267248.76</v>
      </c>
      <c r="F53" s="6">
        <v>733381.12</v>
      </c>
      <c r="G53" s="6">
        <v>3713277.94</v>
      </c>
      <c r="H53" s="6">
        <v>1180818.83</v>
      </c>
      <c r="I53" s="6">
        <f aca="true" t="shared" si="11" ref="I53:I61">C53-G53</f>
        <v>2121484.02</v>
      </c>
    </row>
    <row r="54" spans="1:9" ht="12.75">
      <c r="A54" s="1" t="s">
        <v>55</v>
      </c>
      <c r="B54" s="7"/>
      <c r="C54" s="6"/>
      <c r="D54" s="6">
        <v>0</v>
      </c>
      <c r="E54" s="6"/>
      <c r="F54" s="6"/>
      <c r="G54" s="6">
        <f aca="true" t="shared" si="12" ref="G54:G61">E54</f>
        <v>0</v>
      </c>
      <c r="H54" s="6">
        <f aca="true" t="shared" si="13" ref="H54:H61">F54</f>
        <v>0</v>
      </c>
      <c r="I54" s="6">
        <f t="shared" si="11"/>
        <v>0</v>
      </c>
    </row>
    <row r="55" spans="1:9" ht="12.75">
      <c r="A55" s="1" t="s">
        <v>56</v>
      </c>
      <c r="B55" s="7">
        <v>1505000</v>
      </c>
      <c r="C55" s="6">
        <v>676000</v>
      </c>
      <c r="D55" s="6">
        <v>267000</v>
      </c>
      <c r="E55" s="6">
        <v>166003.57</v>
      </c>
      <c r="F55" s="6">
        <v>166003.57</v>
      </c>
      <c r="G55" s="6">
        <v>459971.15</v>
      </c>
      <c r="H55" s="6">
        <v>459971.15</v>
      </c>
      <c r="I55" s="6">
        <f t="shared" si="11"/>
        <v>216028.84999999998</v>
      </c>
    </row>
    <row r="56" spans="1:9" ht="12.75">
      <c r="A56" s="1" t="s">
        <v>57</v>
      </c>
      <c r="B56" s="7"/>
      <c r="C56" s="6"/>
      <c r="D56" s="6"/>
      <c r="E56" s="6"/>
      <c r="F56" s="6"/>
      <c r="G56" s="6">
        <f t="shared" si="12"/>
        <v>0</v>
      </c>
      <c r="H56" s="6">
        <f t="shared" si="13"/>
        <v>0</v>
      </c>
      <c r="I56" s="6">
        <f t="shared" si="11"/>
        <v>0</v>
      </c>
    </row>
    <row r="57" spans="1:9" ht="12.75">
      <c r="A57" s="1" t="s">
        <v>58</v>
      </c>
      <c r="B57" s="7"/>
      <c r="C57" s="6"/>
      <c r="D57" s="6"/>
      <c r="E57" s="6"/>
      <c r="F57" s="6"/>
      <c r="G57" s="6">
        <f t="shared" si="12"/>
        <v>0</v>
      </c>
      <c r="H57" s="6">
        <f t="shared" si="13"/>
        <v>0</v>
      </c>
      <c r="I57" s="6">
        <f t="shared" si="11"/>
        <v>0</v>
      </c>
    </row>
    <row r="58" spans="1:9" ht="12.75">
      <c r="A58" s="1" t="s">
        <v>59</v>
      </c>
      <c r="B58" s="7"/>
      <c r="C58" s="6"/>
      <c r="D58" s="6"/>
      <c r="E58" s="6"/>
      <c r="F58" s="6"/>
      <c r="G58" s="6">
        <f t="shared" si="12"/>
        <v>0</v>
      </c>
      <c r="H58" s="6">
        <f t="shared" si="13"/>
        <v>0</v>
      </c>
      <c r="I58" s="6">
        <f t="shared" si="11"/>
        <v>0</v>
      </c>
    </row>
    <row r="59" spans="1:9" ht="12.75">
      <c r="A59" s="1" t="s">
        <v>60</v>
      </c>
      <c r="B59" s="7">
        <v>903600</v>
      </c>
      <c r="C59" s="6">
        <v>1548200</v>
      </c>
      <c r="D59" s="6">
        <v>160320</v>
      </c>
      <c r="E59" s="6">
        <v>2581.97</v>
      </c>
      <c r="F59" s="6">
        <v>0</v>
      </c>
      <c r="G59" s="6">
        <v>755737.75</v>
      </c>
      <c r="H59" s="6">
        <v>753155.78</v>
      </c>
      <c r="I59" s="6">
        <f t="shared" si="11"/>
        <v>792462.25</v>
      </c>
    </row>
    <row r="60" spans="1:9" ht="12.75">
      <c r="A60" s="1" t="s">
        <v>61</v>
      </c>
      <c r="B60" s="7">
        <v>304000</v>
      </c>
      <c r="C60" s="6">
        <v>304000</v>
      </c>
      <c r="D60" s="6"/>
      <c r="E60" s="6"/>
      <c r="F60" s="6"/>
      <c r="G60" s="6">
        <f t="shared" si="12"/>
        <v>0</v>
      </c>
      <c r="H60" s="6">
        <f t="shared" si="13"/>
        <v>0</v>
      </c>
      <c r="I60" s="6">
        <f t="shared" si="11"/>
        <v>304000</v>
      </c>
    </row>
    <row r="61" spans="1:9" ht="12.75">
      <c r="A61" s="1" t="s">
        <v>62</v>
      </c>
      <c r="B61" s="7">
        <v>400000</v>
      </c>
      <c r="C61" s="6">
        <v>400000</v>
      </c>
      <c r="D61" s="6"/>
      <c r="E61" s="6"/>
      <c r="F61" s="6"/>
      <c r="G61" s="6">
        <f t="shared" si="12"/>
        <v>0</v>
      </c>
      <c r="H61" s="6">
        <f t="shared" si="13"/>
        <v>0</v>
      </c>
      <c r="I61" s="6">
        <f t="shared" si="11"/>
        <v>400000</v>
      </c>
    </row>
    <row r="62" spans="1:9" ht="12.75">
      <c r="A62" s="3" t="s">
        <v>63</v>
      </c>
      <c r="B62" s="4">
        <f>SUM(B47+B52+B60+B61)</f>
        <v>44382000</v>
      </c>
      <c r="C62" s="4">
        <f>SUM(C47+C52+C60+C61)</f>
        <v>44382000</v>
      </c>
      <c r="D62" s="4">
        <f>SUM(D47+D52+D60)</f>
        <v>6678520</v>
      </c>
      <c r="E62" s="4">
        <f>SUM(E47+E52+E60)</f>
        <v>5839034.34</v>
      </c>
      <c r="F62" s="4">
        <f>SUM(F47+F52+F60)</f>
        <v>7097918.43</v>
      </c>
      <c r="G62" s="4">
        <f>SUM(G47+G52+G60)</f>
        <v>26182961.220000003</v>
      </c>
      <c r="H62" s="4">
        <f>SUM(H47+H52+H60)</f>
        <v>18777239.07</v>
      </c>
      <c r="I62" s="4">
        <f>SUM(I47+I52+I60+I61)</f>
        <v>18199038.779999997</v>
      </c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 t="s">
        <v>65</v>
      </c>
      <c r="B64" s="8"/>
      <c r="C64" s="9">
        <f>C42-C62</f>
        <v>0</v>
      </c>
      <c r="D64" s="9"/>
      <c r="E64" s="9">
        <f>E42-E62</f>
        <v>1657421.0600000015</v>
      </c>
      <c r="F64" s="9">
        <f>E42-F62</f>
        <v>398536.9700000016</v>
      </c>
      <c r="G64" s="9">
        <f>G42-G62</f>
        <v>-6226956.870000001</v>
      </c>
      <c r="H64" s="9">
        <f>G42-H62</f>
        <v>1178765.2800000012</v>
      </c>
      <c r="I64" s="9"/>
    </row>
  </sheetData>
  <mergeCells count="6">
    <mergeCell ref="I3:K3"/>
    <mergeCell ref="F3:G3"/>
    <mergeCell ref="E45:F45"/>
    <mergeCell ref="G45:H45"/>
    <mergeCell ref="B3:C3"/>
    <mergeCell ref="D3:E3"/>
  </mergeCells>
  <printOptions/>
  <pageMargins left="0.62" right="0.53" top="0.5" bottom="0.42" header="0.3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49888447653</dc:creator>
  <cp:keywords/>
  <dc:description/>
  <cp:lastModifiedBy>49888447653</cp:lastModifiedBy>
  <dcterms:created xsi:type="dcterms:W3CDTF">2008-04-09T20:32:04Z</dcterms:created>
  <dcterms:modified xsi:type="dcterms:W3CDTF">2008-08-18T20:31:02Z</dcterms:modified>
  <cp:category/>
  <cp:version/>
  <cp:contentType/>
  <cp:contentStatus/>
</cp:coreProperties>
</file>